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<sst xmlns="http://schemas.openxmlformats.org/spreadsheetml/2006/main" count="88" uniqueCount="45">
  <si>
    <t>Beginn</t>
  </si>
  <si>
    <t>1.</t>
  </si>
  <si>
    <t>2.</t>
  </si>
  <si>
    <t>3.</t>
  </si>
  <si>
    <t>4.</t>
  </si>
  <si>
    <t>Nr</t>
  </si>
  <si>
    <t>Ergebnis</t>
  </si>
  <si>
    <t>:</t>
  </si>
  <si>
    <t>-</t>
  </si>
  <si>
    <t>Diff</t>
  </si>
  <si>
    <t>Pkt1</t>
  </si>
  <si>
    <t>Pkt2</t>
  </si>
  <si>
    <t>Sp</t>
  </si>
  <si>
    <t>Sp.</t>
  </si>
  <si>
    <t>Pkt.</t>
  </si>
  <si>
    <t>Tore</t>
  </si>
  <si>
    <t>Diff.</t>
  </si>
  <si>
    <t>Beginn:</t>
  </si>
  <si>
    <t>Spielzeit:</t>
  </si>
  <si>
    <t>Pause:</t>
  </si>
  <si>
    <t>min</t>
  </si>
  <si>
    <t>x</t>
  </si>
  <si>
    <t>Pkt</t>
  </si>
  <si>
    <t>Tor+</t>
  </si>
  <si>
    <t>Tor-</t>
  </si>
  <si>
    <t>5.</t>
  </si>
  <si>
    <t>6.</t>
  </si>
  <si>
    <t>Datum:</t>
  </si>
  <si>
    <t>Spielstätte:</t>
  </si>
  <si>
    <t>Teilnehmer</t>
  </si>
  <si>
    <t>Spielplan</t>
  </si>
  <si>
    <t>Abschlusstabelle</t>
  </si>
  <si>
    <t>Pause</t>
  </si>
  <si>
    <t>Tus Birk</t>
  </si>
  <si>
    <t>AH Grengel</t>
  </si>
  <si>
    <t>Kriegerstraße</t>
  </si>
  <si>
    <t xml:space="preserve">51147 Köln </t>
  </si>
  <si>
    <t>gegenüber Flughafen Frachtzentrum</t>
  </si>
  <si>
    <t xml:space="preserve">Kleinfeld AH </t>
  </si>
  <si>
    <t>38. AH Grengel Turnier</t>
  </si>
  <si>
    <t>LüRa</t>
  </si>
  <si>
    <t>Niederkassel</t>
  </si>
  <si>
    <t>Tus Langel</t>
  </si>
  <si>
    <t>RW Lessenich</t>
  </si>
  <si>
    <t>Allstars Porz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</si>
</sst>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7]dddd\,\ d\.\ mmmm\ yyyy"/>
    <numFmt numFmtId="174" formatCode="d/m/yy;@"/>
    <numFmt numFmtId="175" formatCode="mm"/>
    <numFmt numFmtId="176" formatCode="h:mm"/>
    <numFmt numFmtId="177" formatCode="d/m/yyyy;@"/>
  </numFmts>
  <fonts count="48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176" fontId="7" fillId="0" borderId="0" xfId="0" applyNumberFormat="1" applyFont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172" fontId="7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0" borderId="16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172" fontId="7" fillId="0" borderId="17" xfId="0" applyNumberFormat="1" applyFont="1" applyBorder="1" applyAlignment="1" applyProtection="1">
      <alignment horizontal="center"/>
      <protection hidden="1" locked="0"/>
    </xf>
    <xf numFmtId="172" fontId="7" fillId="0" borderId="15" xfId="0" applyNumberFormat="1" applyFont="1" applyBorder="1" applyAlignment="1" applyProtection="1">
      <alignment horizontal="center"/>
      <protection hidden="1" locked="0"/>
    </xf>
    <xf numFmtId="172" fontId="7" fillId="0" borderId="18" xfId="0" applyNumberFormat="1" applyFont="1" applyBorder="1" applyAlignment="1" applyProtection="1">
      <alignment horizontal="center"/>
      <protection hidden="1" locked="0"/>
    </xf>
    <xf numFmtId="172" fontId="7" fillId="0" borderId="19" xfId="0" applyNumberFormat="1" applyFont="1" applyFill="1" applyBorder="1" applyAlignment="1" applyProtection="1">
      <alignment horizontal="center"/>
      <protection hidden="1" locked="0"/>
    </xf>
    <xf numFmtId="172" fontId="7" fillId="0" borderId="13" xfId="0" applyNumberFormat="1" applyFont="1" applyFill="1" applyBorder="1" applyAlignment="1" applyProtection="1">
      <alignment horizontal="center"/>
      <protection hidden="1" locked="0"/>
    </xf>
    <xf numFmtId="172" fontId="7" fillId="0" borderId="20" xfId="0" applyNumberFormat="1" applyFont="1" applyFill="1" applyBorder="1" applyAlignment="1" applyProtection="1">
      <alignment horizontal="center"/>
      <protection hidden="1" locked="0"/>
    </xf>
    <xf numFmtId="172" fontId="7" fillId="0" borderId="21" xfId="0" applyNumberFormat="1" applyFont="1" applyFill="1" applyBorder="1" applyAlignment="1" applyProtection="1">
      <alignment horizontal="center"/>
      <protection hidden="1" locked="0"/>
    </xf>
    <xf numFmtId="172" fontId="7" fillId="0" borderId="14" xfId="0" applyNumberFormat="1" applyFont="1" applyFill="1" applyBorder="1" applyAlignment="1" applyProtection="1">
      <alignment horizontal="center"/>
      <protection hidden="1" locked="0"/>
    </xf>
    <xf numFmtId="172" fontId="7" fillId="0" borderId="22" xfId="0" applyNumberFormat="1" applyFont="1" applyFill="1" applyBorder="1" applyAlignment="1" applyProtection="1">
      <alignment horizontal="center"/>
      <protection hidden="1" locked="0"/>
    </xf>
    <xf numFmtId="172" fontId="7" fillId="0" borderId="23" xfId="0" applyNumberFormat="1" applyFont="1" applyFill="1" applyBorder="1" applyAlignment="1" applyProtection="1">
      <alignment horizontal="center"/>
      <protection hidden="1" locked="0"/>
    </xf>
    <xf numFmtId="172" fontId="7" fillId="0" borderId="16" xfId="0" applyNumberFormat="1" applyFont="1" applyFill="1" applyBorder="1" applyAlignment="1" applyProtection="1">
      <alignment horizontal="center"/>
      <protection hidden="1" locked="0"/>
    </xf>
    <xf numFmtId="172" fontId="7" fillId="0" borderId="24" xfId="0" applyNumberFormat="1" applyFont="1" applyFill="1" applyBorder="1" applyAlignment="1" applyProtection="1">
      <alignment horizontal="center"/>
      <protection hidden="1" locked="0"/>
    </xf>
    <xf numFmtId="172" fontId="7" fillId="0" borderId="21" xfId="0" applyNumberFormat="1" applyFont="1" applyBorder="1" applyAlignment="1" applyProtection="1">
      <alignment horizontal="center"/>
      <protection hidden="1" locked="0"/>
    </xf>
    <xf numFmtId="172" fontId="7" fillId="0" borderId="14" xfId="0" applyNumberFormat="1" applyFont="1" applyBorder="1" applyAlignment="1" applyProtection="1">
      <alignment horizontal="center"/>
      <protection hidden="1" locked="0"/>
    </xf>
    <xf numFmtId="172" fontId="7" fillId="0" borderId="22" xfId="0" applyNumberFormat="1" applyFont="1" applyBorder="1" applyAlignment="1" applyProtection="1">
      <alignment horizontal="center"/>
      <protection hidden="1" locked="0"/>
    </xf>
    <xf numFmtId="172" fontId="7" fillId="0" borderId="17" xfId="0" applyNumberFormat="1" applyFont="1" applyFill="1" applyBorder="1" applyAlignment="1" applyProtection="1">
      <alignment horizontal="center"/>
      <protection hidden="1" locked="0"/>
    </xf>
    <xf numFmtId="172" fontId="7" fillId="0" borderId="15" xfId="0" applyNumberFormat="1" applyFont="1" applyFill="1" applyBorder="1" applyAlignment="1" applyProtection="1">
      <alignment horizontal="center"/>
      <protection hidden="1" locked="0"/>
    </xf>
    <xf numFmtId="172" fontId="7" fillId="0" borderId="18" xfId="0" applyNumberFormat="1" applyFont="1" applyFill="1" applyBorder="1" applyAlignment="1" applyProtection="1">
      <alignment horizontal="center"/>
      <protection hidden="1" locked="0"/>
    </xf>
    <xf numFmtId="172" fontId="7" fillId="0" borderId="23" xfId="0" applyNumberFormat="1" applyFont="1" applyBorder="1" applyAlignment="1" applyProtection="1">
      <alignment horizontal="center"/>
      <protection hidden="1" locked="0"/>
    </xf>
    <xf numFmtId="172" fontId="7" fillId="0" borderId="16" xfId="0" applyNumberFormat="1" applyFont="1" applyBorder="1" applyAlignment="1" applyProtection="1">
      <alignment horizontal="center"/>
      <protection hidden="1" locked="0"/>
    </xf>
    <xf numFmtId="172" fontId="7" fillId="0" borderId="24" xfId="0" applyNumberFormat="1" applyFont="1" applyBorder="1" applyAlignment="1" applyProtection="1">
      <alignment horizontal="center"/>
      <protection hidden="1" locked="0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172" fontId="7" fillId="0" borderId="26" xfId="0" applyNumberFormat="1" applyFont="1" applyBorder="1" applyAlignment="1" applyProtection="1">
      <alignment horizontal="center"/>
      <protection hidden="1" locked="0"/>
    </xf>
    <xf numFmtId="172" fontId="7" fillId="0" borderId="12" xfId="0" applyNumberFormat="1" applyFont="1" applyBorder="1" applyAlignment="1" applyProtection="1">
      <alignment horizontal="center"/>
      <protection hidden="1" locked="0"/>
    </xf>
    <xf numFmtId="172" fontId="7" fillId="0" borderId="27" xfId="0" applyNumberFormat="1" applyFont="1" applyBorder="1" applyAlignment="1" applyProtection="1">
      <alignment horizontal="center"/>
      <protection hidden="1" locked="0"/>
    </xf>
    <xf numFmtId="0" fontId="4" fillId="0" borderId="25" xfId="0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11" xfId="0" applyFont="1" applyBorder="1" applyAlignment="1" applyProtection="1">
      <alignment horizontal="center"/>
      <protection hidden="1" locked="0"/>
    </xf>
    <xf numFmtId="0" fontId="3" fillId="0" borderId="25" xfId="0" applyFont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 locked="0"/>
    </xf>
    <xf numFmtId="0" fontId="3" fillId="0" borderId="11" xfId="0" applyFont="1" applyBorder="1" applyAlignment="1" applyProtection="1">
      <alignment horizontal="center"/>
      <protection hidden="1" locked="0"/>
    </xf>
    <xf numFmtId="0" fontId="5" fillId="0" borderId="25" xfId="0" applyFont="1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6" fillId="33" borderId="25" xfId="0" applyFont="1" applyFill="1" applyBorder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 applyProtection="1">
      <alignment horizontal="center"/>
      <protection hidden="1" locked="0"/>
    </xf>
    <xf numFmtId="0" fontId="8" fillId="0" borderId="23" xfId="0" applyFont="1" applyBorder="1" applyAlignment="1" applyProtection="1">
      <alignment horizontal="center"/>
      <protection hidden="1"/>
    </xf>
    <xf numFmtId="0" fontId="8" fillId="0" borderId="28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27" xfId="0" applyFont="1" applyBorder="1" applyAlignment="1" applyProtection="1">
      <alignment horizontal="left"/>
      <protection hidden="1" locked="0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24" xfId="0" applyFont="1" applyBorder="1" applyAlignment="1" applyProtection="1">
      <alignment horizontal="left"/>
      <protection hidden="1" locked="0"/>
    </xf>
    <xf numFmtId="0" fontId="0" fillId="0" borderId="29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30" xfId="0" applyFont="1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26" xfId="0" applyFont="1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0" fontId="8" fillId="0" borderId="33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20" xfId="0" applyFont="1" applyBorder="1" applyAlignment="1" applyProtection="1">
      <alignment horizontal="left"/>
      <protection hidden="1" locked="0"/>
    </xf>
    <xf numFmtId="0" fontId="9" fillId="34" borderId="34" xfId="0" applyFont="1" applyFill="1" applyBorder="1" applyAlignment="1" applyProtection="1">
      <alignment horizontal="center"/>
      <protection hidden="1"/>
    </xf>
    <xf numFmtId="0" fontId="9" fillId="34" borderId="35" xfId="0" applyFont="1" applyFill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left"/>
      <protection hidden="1"/>
    </xf>
    <xf numFmtId="0" fontId="0" fillId="0" borderId="28" xfId="0" applyFont="1" applyBorder="1" applyAlignment="1" applyProtection="1">
      <alignment horizontal="left"/>
      <protection hidden="1"/>
    </xf>
    <xf numFmtId="0" fontId="9" fillId="34" borderId="37" xfId="0" applyFont="1" applyFill="1" applyBorder="1" applyAlignment="1" applyProtection="1">
      <alignment horizontal="center"/>
      <protection hidden="1"/>
    </xf>
    <xf numFmtId="0" fontId="9" fillId="34" borderId="38" xfId="0" applyFont="1" applyFill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32" xfId="0" applyFont="1" applyBorder="1" applyAlignment="1" applyProtection="1">
      <alignment horizontal="center"/>
      <protection hidden="1" locked="0"/>
    </xf>
    <xf numFmtId="0" fontId="0" fillId="0" borderId="16" xfId="0" applyFont="1" applyBorder="1" applyAlignment="1" applyProtection="1">
      <alignment horizontal="center"/>
      <protection hidden="1" locked="0"/>
    </xf>
    <xf numFmtId="0" fontId="0" fillId="0" borderId="29" xfId="0" applyFont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 horizontal="center"/>
      <protection hidden="1" locked="0"/>
    </xf>
    <xf numFmtId="0" fontId="0" fillId="0" borderId="30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center"/>
      <protection hidden="1" locked="0"/>
    </xf>
    <xf numFmtId="0" fontId="0" fillId="0" borderId="13" xfId="0" applyFont="1" applyBorder="1" applyAlignment="1" applyProtection="1">
      <alignment horizontal="center"/>
      <protection hidden="1" locked="0"/>
    </xf>
    <xf numFmtId="0" fontId="0" fillId="0" borderId="20" xfId="0" applyFont="1" applyBorder="1" applyAlignment="1" applyProtection="1">
      <alignment horizontal="center"/>
      <protection hidden="1" locked="0"/>
    </xf>
    <xf numFmtId="0" fontId="0" fillId="0" borderId="39" xfId="0" applyFont="1" applyBorder="1" applyAlignment="1" applyProtection="1">
      <alignment horizontal="center"/>
      <protection hidden="1" locked="0"/>
    </xf>
    <xf numFmtId="0" fontId="0" fillId="0" borderId="18" xfId="0" applyFont="1" applyBorder="1" applyAlignment="1" applyProtection="1">
      <alignment horizontal="center"/>
      <protection hidden="1" locked="0"/>
    </xf>
    <xf numFmtId="0" fontId="0" fillId="0" borderId="22" xfId="0" applyFont="1" applyBorder="1" applyAlignment="1" applyProtection="1">
      <alignment horizontal="center"/>
      <protection hidden="1" locked="0"/>
    </xf>
    <xf numFmtId="0" fontId="0" fillId="0" borderId="27" xfId="0" applyFont="1" applyBorder="1" applyAlignment="1" applyProtection="1">
      <alignment horizontal="center"/>
      <protection hidden="1" locked="0"/>
    </xf>
    <xf numFmtId="0" fontId="0" fillId="0" borderId="24" xfId="0" applyFont="1" applyBorder="1" applyAlignment="1" applyProtection="1">
      <alignment horizontal="center"/>
      <protection hidden="1" locked="0"/>
    </xf>
    <xf numFmtId="0" fontId="0" fillId="0" borderId="40" xfId="0" applyFont="1" applyBorder="1" applyAlignment="1" applyProtection="1">
      <alignment horizontal="left"/>
      <protection hidden="1"/>
    </xf>
    <xf numFmtId="0" fontId="0" fillId="0" borderId="39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172" fontId="7" fillId="0" borderId="30" xfId="0" applyNumberFormat="1" applyFont="1" applyBorder="1" applyAlignment="1" applyProtection="1">
      <alignment horizontal="center"/>
      <protection hidden="1"/>
    </xf>
    <xf numFmtId="172" fontId="7" fillId="0" borderId="15" xfId="0" applyNumberFormat="1" applyFont="1" applyBorder="1" applyAlignment="1" applyProtection="1">
      <alignment horizontal="center"/>
      <protection hidden="1"/>
    </xf>
    <xf numFmtId="172" fontId="7" fillId="0" borderId="36" xfId="0" applyNumberFormat="1" applyFont="1" applyBorder="1" applyAlignment="1" applyProtection="1">
      <alignment horizontal="center"/>
      <protection hidden="1"/>
    </xf>
    <xf numFmtId="172" fontId="7" fillId="0" borderId="29" xfId="0" applyNumberFormat="1" applyFont="1" applyBorder="1" applyAlignment="1" applyProtection="1">
      <alignment horizontal="center"/>
      <protection hidden="1"/>
    </xf>
    <xf numFmtId="172" fontId="7" fillId="0" borderId="14" xfId="0" applyNumberFormat="1" applyFont="1" applyBorder="1" applyAlignment="1" applyProtection="1">
      <alignment horizontal="center"/>
      <protection hidden="1"/>
    </xf>
    <xf numFmtId="172" fontId="7" fillId="0" borderId="40" xfId="0" applyNumberFormat="1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41" xfId="0" applyFont="1" applyBorder="1" applyAlignment="1" applyProtection="1">
      <alignment horizontal="left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172" fontId="7" fillId="0" borderId="31" xfId="0" applyNumberFormat="1" applyFont="1" applyBorder="1" applyAlignment="1" applyProtection="1">
      <alignment horizontal="center"/>
      <protection hidden="1"/>
    </xf>
    <xf numFmtId="172" fontId="7" fillId="0" borderId="12" xfId="0" applyNumberFormat="1" applyFont="1" applyBorder="1" applyAlignment="1" applyProtection="1">
      <alignment horizontal="center"/>
      <protection hidden="1"/>
    </xf>
    <xf numFmtId="172" fontId="7" fillId="0" borderId="41" xfId="0" applyNumberFormat="1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9" fillId="33" borderId="25" xfId="0" applyFont="1" applyFill="1" applyBorder="1" applyAlignment="1" applyProtection="1">
      <alignment horizontal="center"/>
      <protection hidden="1"/>
    </xf>
    <xf numFmtId="0" fontId="9" fillId="33" borderId="10" xfId="0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22" xfId="0" applyFont="1" applyBorder="1" applyAlignment="1" applyProtection="1">
      <alignment horizontal="left"/>
      <protection hidden="1"/>
    </xf>
    <xf numFmtId="0" fontId="0" fillId="0" borderId="33" xfId="0" applyFont="1" applyBorder="1" applyAlignment="1" applyProtection="1">
      <alignment horizontal="left"/>
      <protection hidden="1"/>
    </xf>
    <xf numFmtId="0" fontId="1" fillId="0" borderId="23" xfId="0" applyFont="1" applyBorder="1" applyAlignment="1" applyProtection="1">
      <alignment horizontal="center"/>
      <protection hidden="1" locked="0"/>
    </xf>
    <xf numFmtId="0" fontId="1" fillId="0" borderId="16" xfId="0" applyFont="1" applyBorder="1" applyAlignment="1" applyProtection="1">
      <alignment horizontal="center"/>
      <protection hidden="1" locked="0"/>
    </xf>
    <xf numFmtId="0" fontId="1" fillId="0" borderId="24" xfId="0" applyFont="1" applyBorder="1" applyAlignment="1" applyProtection="1">
      <alignment horizontal="center"/>
      <protection hidden="1" locked="0"/>
    </xf>
    <xf numFmtId="0" fontId="1" fillId="0" borderId="19" xfId="0" applyFont="1" applyBorder="1" applyAlignment="1" applyProtection="1">
      <alignment horizontal="center"/>
      <protection hidden="1" locked="0"/>
    </xf>
    <xf numFmtId="0" fontId="1" fillId="0" borderId="13" xfId="0" applyFont="1" applyBorder="1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/>
      <protection hidden="1" locked="0"/>
    </xf>
    <xf numFmtId="172" fontId="1" fillId="0" borderId="25" xfId="0" applyNumberFormat="1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177" fontId="1" fillId="0" borderId="42" xfId="0" applyNumberFormat="1" applyFont="1" applyBorder="1" applyAlignment="1" applyProtection="1">
      <alignment horizontal="center"/>
      <protection hidden="1" locked="0"/>
    </xf>
    <xf numFmtId="177" fontId="0" fillId="0" borderId="42" xfId="0" applyNumberFormat="1" applyBorder="1" applyAlignment="1" applyProtection="1">
      <alignment/>
      <protection hidden="1" locked="0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1" fillId="0" borderId="46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left"/>
      <protection hidden="1" locked="0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left"/>
      <protection hidden="1"/>
    </xf>
    <xf numFmtId="0" fontId="0" fillId="0" borderId="42" xfId="0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8" fillId="0" borderId="26" xfId="0" applyFont="1" applyBorder="1" applyAlignment="1" applyProtection="1">
      <alignment horizontal="center"/>
      <protection hidden="1"/>
    </xf>
    <xf numFmtId="0" fontId="8" fillId="0" borderId="41" xfId="0" applyFont="1" applyBorder="1" applyAlignment="1" applyProtection="1">
      <alignment horizont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40</xdr:row>
      <xdr:rowOff>9525</xdr:rowOff>
    </xdr:from>
    <xdr:to>
      <xdr:col>53</xdr:col>
      <xdr:colOff>104775</xdr:colOff>
      <xdr:row>41</xdr:row>
      <xdr:rowOff>76200</xdr:rowOff>
    </xdr:to>
    <xdr:pic>
      <xdr:nvPicPr>
        <xdr:cNvPr id="1" name="Sorti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810750"/>
          <a:ext cx="1704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E79"/>
  <sheetViews>
    <sheetView tabSelected="1" zoomScalePageLayoutView="0" workbookViewId="0" topLeftCell="A10">
      <selection activeCell="AU17" sqref="AU17"/>
    </sheetView>
  </sheetViews>
  <sheetFormatPr defaultColWidth="1.7109375" defaultRowHeight="12.75"/>
  <cols>
    <col min="1" max="57" width="1.7109375" style="1" customWidth="1"/>
    <col min="58" max="58" width="4.7109375" style="1" hidden="1" customWidth="1"/>
    <col min="59" max="60" width="5.8515625" style="1" hidden="1" customWidth="1"/>
    <col min="61" max="61" width="4.140625" style="1" hidden="1" customWidth="1"/>
    <col min="62" max="64" width="1.7109375" style="1" hidden="1" customWidth="1"/>
    <col min="65" max="65" width="5.7109375" style="2" hidden="1" customWidth="1"/>
    <col min="66" max="66" width="6.7109375" style="2" hidden="1" customWidth="1"/>
    <col min="67" max="67" width="5.7109375" style="2" hidden="1" customWidth="1"/>
    <col min="68" max="68" width="7.00390625" style="2" hidden="1" customWidth="1"/>
    <col min="69" max="69" width="6.7109375" style="2" hidden="1" customWidth="1"/>
    <col min="70" max="70" width="5.7109375" style="2" hidden="1" customWidth="1"/>
    <col min="71" max="71" width="18.7109375" style="2" hidden="1" customWidth="1"/>
    <col min="72" max="76" width="5.7109375" style="2" customWidth="1"/>
    <col min="77" max="89" width="5.7109375" style="1" customWidth="1"/>
    <col min="90" max="16384" width="1.7109375" style="1" customWidth="1"/>
  </cols>
  <sheetData>
    <row r="1" ht="18.75" thickBot="1"/>
    <row r="2" spans="5:76" s="3" customFormat="1" ht="30.75" thickBot="1">
      <c r="E2" s="65" t="s">
        <v>34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7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ht="18.75" thickBot="1"/>
    <row r="4" spans="5:76" s="3" customFormat="1" ht="30.75" thickBot="1">
      <c r="E4" s="68" t="s">
        <v>39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70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ht="18.75" thickBot="1">
      <c r="CE5" s="4"/>
    </row>
    <row r="6" spans="5:76" s="5" customFormat="1" ht="24" thickBot="1">
      <c r="E6" s="71" t="s">
        <v>38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3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ht="18.75" thickBot="1"/>
    <row r="8" spans="5:52" ht="23.25">
      <c r="E8" s="183" t="s">
        <v>28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5"/>
      <c r="Q8" s="81" t="s">
        <v>35</v>
      </c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3"/>
    </row>
    <row r="9" spans="5:52" ht="18">
      <c r="E9" s="186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8"/>
      <c r="Q9" s="172" t="s">
        <v>36</v>
      </c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4"/>
    </row>
    <row r="10" spans="5:76" s="6" customFormat="1" ht="18.75" thickBot="1">
      <c r="E10" s="190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2"/>
      <c r="Q10" s="175" t="s">
        <v>37</v>
      </c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ht="18.75" thickBot="1"/>
    <row r="12" spans="5:76" ht="18.75" thickBot="1">
      <c r="E12" s="193" t="s">
        <v>27</v>
      </c>
      <c r="F12" s="194"/>
      <c r="G12" s="194"/>
      <c r="H12" s="194"/>
      <c r="I12" s="194"/>
      <c r="J12" s="194"/>
      <c r="K12" s="194"/>
      <c r="L12" s="181">
        <v>42510</v>
      </c>
      <c r="M12" s="181"/>
      <c r="N12" s="181"/>
      <c r="O12" s="181"/>
      <c r="P12" s="181"/>
      <c r="Q12" s="181"/>
      <c r="R12" s="181"/>
      <c r="S12" s="181"/>
      <c r="T12" s="181"/>
      <c r="U12" s="182"/>
      <c r="V12" s="182"/>
      <c r="W12" s="182"/>
      <c r="X12" s="182"/>
      <c r="Y12" s="2"/>
      <c r="Z12" s="2"/>
      <c r="AA12" s="2"/>
      <c r="AB12" s="2"/>
      <c r="AC12" s="2"/>
      <c r="AD12" s="77" t="s">
        <v>17</v>
      </c>
      <c r="AE12" s="78"/>
      <c r="AF12" s="78"/>
      <c r="AG12" s="78"/>
      <c r="AH12" s="78"/>
      <c r="AI12" s="79"/>
      <c r="AJ12" s="178">
        <v>0.7083333333333334</v>
      </c>
      <c r="AK12" s="179"/>
      <c r="AL12" s="179"/>
      <c r="AM12" s="179"/>
      <c r="AN12" s="179"/>
      <c r="AO12" s="179"/>
      <c r="AP12" s="179"/>
      <c r="AQ12" s="180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ht="18.75" thickBot="1"/>
    <row r="14" spans="5:76" ht="18.75" thickBot="1">
      <c r="E14" s="77" t="s">
        <v>18</v>
      </c>
      <c r="F14" s="78"/>
      <c r="G14" s="78"/>
      <c r="H14" s="78"/>
      <c r="I14" s="78"/>
      <c r="J14" s="78"/>
      <c r="K14" s="79"/>
      <c r="L14" s="197">
        <v>1</v>
      </c>
      <c r="M14" s="197"/>
      <c r="N14" s="198" t="s">
        <v>21</v>
      </c>
      <c r="O14" s="198"/>
      <c r="P14" s="80">
        <v>15</v>
      </c>
      <c r="Q14" s="80"/>
      <c r="R14" s="80"/>
      <c r="S14" s="80"/>
      <c r="T14" s="195" t="s">
        <v>20</v>
      </c>
      <c r="U14" s="195"/>
      <c r="V14" s="195"/>
      <c r="W14" s="195"/>
      <c r="X14" s="196"/>
      <c r="AD14" s="77" t="s">
        <v>19</v>
      </c>
      <c r="AE14" s="78"/>
      <c r="AF14" s="78"/>
      <c r="AG14" s="78"/>
      <c r="AH14" s="78"/>
      <c r="AI14" s="79"/>
      <c r="AJ14" s="80">
        <v>2</v>
      </c>
      <c r="AK14" s="80"/>
      <c r="AL14" s="80"/>
      <c r="AM14" s="80"/>
      <c r="AN14" s="8" t="s">
        <v>20</v>
      </c>
      <c r="AO14" s="8"/>
      <c r="AP14" s="8"/>
      <c r="AQ14" s="9"/>
      <c r="BA14" s="2">
        <f>L14*P14</f>
        <v>15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10">
        <f>L14*BP14+BQ14</f>
        <v>0.011805555555555555</v>
      </c>
      <c r="BO14" s="1"/>
      <c r="BP14" s="10">
        <f>P14/1440</f>
        <v>0.010416666666666666</v>
      </c>
      <c r="BQ14" s="10">
        <f>AJ14/1440</f>
        <v>0.001388888888888889</v>
      </c>
      <c r="BR14" s="1"/>
      <c r="BS14" s="1"/>
      <c r="BT14" s="1"/>
      <c r="BU14" s="1"/>
      <c r="BV14" s="1"/>
      <c r="BW14" s="1"/>
      <c r="BX14" s="1"/>
    </row>
    <row r="15" ht="18.75" thickBot="1"/>
    <row r="16" spans="2:55" ht="18.75" thickBot="1">
      <c r="B16" s="74" t="s">
        <v>29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6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</row>
    <row r="17" spans="2:55" ht="18">
      <c r="B17" s="199" t="s">
        <v>1</v>
      </c>
      <c r="C17" s="200"/>
      <c r="D17" s="86" t="s">
        <v>40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8"/>
      <c r="AD17" s="35"/>
      <c r="AE17" s="3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2:55" ht="18">
      <c r="B18" s="84" t="s">
        <v>2</v>
      </c>
      <c r="C18" s="85"/>
      <c r="D18" s="89" t="s">
        <v>41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1"/>
      <c r="AD18" s="35"/>
      <c r="AE18" s="35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2:55" ht="18">
      <c r="B19" s="84" t="s">
        <v>3</v>
      </c>
      <c r="C19" s="85"/>
      <c r="D19" s="189" t="s">
        <v>33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1"/>
      <c r="AD19" s="35"/>
      <c r="AE19" s="35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2:55" ht="18">
      <c r="B20" s="84" t="s">
        <v>4</v>
      </c>
      <c r="C20" s="85"/>
      <c r="D20" s="189" t="s">
        <v>43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1"/>
      <c r="AD20" s="35"/>
      <c r="AE20" s="35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2:55" ht="18">
      <c r="B21" s="84" t="s">
        <v>25</v>
      </c>
      <c r="C21" s="85"/>
      <c r="D21" s="89" t="s">
        <v>42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1"/>
      <c r="AD21" s="35"/>
      <c r="AE21" s="35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2:55" ht="18.75" thickBot="1">
      <c r="B22" s="111" t="s">
        <v>26</v>
      </c>
      <c r="C22" s="112"/>
      <c r="D22" s="113" t="s">
        <v>44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5"/>
      <c r="AD22" s="35"/>
      <c r="AE22" s="35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</row>
    <row r="23" ht="18.75" thickBot="1"/>
    <row r="24" spans="2:76" ht="18.75" thickBot="1">
      <c r="B24" s="116" t="s">
        <v>5</v>
      </c>
      <c r="C24" s="117"/>
      <c r="D24" s="117" t="s">
        <v>0</v>
      </c>
      <c r="E24" s="117"/>
      <c r="F24" s="117"/>
      <c r="G24" s="117"/>
      <c r="H24" s="117"/>
      <c r="I24" s="117" t="s">
        <v>30</v>
      </c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20" t="s">
        <v>6</v>
      </c>
      <c r="AS24" s="117"/>
      <c r="AT24" s="117"/>
      <c r="AU24" s="117"/>
      <c r="AV24" s="121"/>
      <c r="AW24" s="59" t="s">
        <v>32</v>
      </c>
      <c r="AX24" s="60"/>
      <c r="AY24" s="60"/>
      <c r="AZ24" s="60"/>
      <c r="BA24" s="61"/>
      <c r="BF24" s="2" t="s">
        <v>9</v>
      </c>
      <c r="BG24" s="2" t="s">
        <v>10</v>
      </c>
      <c r="BH24" s="2" t="s">
        <v>11</v>
      </c>
      <c r="BI24" s="2" t="s">
        <v>12</v>
      </c>
      <c r="BJ24" s="2"/>
      <c r="BK24" s="2"/>
      <c r="BL24" s="2"/>
      <c r="BR24" s="1"/>
      <c r="BS24" s="1"/>
      <c r="BT24" s="1"/>
      <c r="BU24" s="1"/>
      <c r="BV24" s="1"/>
      <c r="BW24" s="1"/>
      <c r="BX24" s="1"/>
    </row>
    <row r="25" spans="2:76" ht="18">
      <c r="B25" s="148">
        <v>1</v>
      </c>
      <c r="C25" s="149"/>
      <c r="D25" s="154">
        <f>IF((AW25=""),AJ12,AW25)</f>
        <v>0.7083333333333334</v>
      </c>
      <c r="E25" s="155"/>
      <c r="F25" s="155"/>
      <c r="G25" s="155"/>
      <c r="H25" s="156"/>
      <c r="I25" s="99" t="str">
        <f>D17</f>
        <v>LüRa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1" t="s">
        <v>8</v>
      </c>
      <c r="AA25" s="146" t="str">
        <f>D18</f>
        <v>Niederkassel</v>
      </c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7"/>
      <c r="AR25" s="122"/>
      <c r="AS25" s="123"/>
      <c r="AT25" s="12" t="s">
        <v>7</v>
      </c>
      <c r="AU25" s="123"/>
      <c r="AV25" s="135"/>
      <c r="AW25" s="62"/>
      <c r="AX25" s="63"/>
      <c r="AY25" s="63"/>
      <c r="AZ25" s="63"/>
      <c r="BA25" s="64"/>
      <c r="BF25" s="2">
        <f>AR25-AU25</f>
        <v>0</v>
      </c>
      <c r="BG25" s="2">
        <f>IF((OR(AR25="",AU25="")),0,IF(BF25&lt;0,0)+IF(BF25=0,1)+IF(BF25&gt;0,3))</f>
        <v>0</v>
      </c>
      <c r="BH25" s="2">
        <f>IF((OR(AR25="",AU25="")),0,IF(BF25&lt;0,3)+IF(BF25=0,1)+IF(BF25&gt;0,0))</f>
        <v>0</v>
      </c>
      <c r="BI25" s="2">
        <f>IF((OR(AR25="",AU25="")),0,1)</f>
        <v>0</v>
      </c>
      <c r="BJ25" s="2"/>
      <c r="BK25" s="2"/>
      <c r="BL25" s="2"/>
      <c r="BR25" s="1"/>
      <c r="BS25" s="1"/>
      <c r="BT25" s="1"/>
      <c r="BU25" s="1"/>
      <c r="BV25" s="1"/>
      <c r="BW25" s="1"/>
      <c r="BX25" s="1"/>
    </row>
    <row r="26" spans="2:76" ht="18">
      <c r="B26" s="108">
        <v>2</v>
      </c>
      <c r="C26" s="150"/>
      <c r="D26" s="140">
        <f>IF((AW26=""),D25+BN14,AW26)</f>
        <v>0.7201388888888889</v>
      </c>
      <c r="E26" s="141"/>
      <c r="F26" s="141"/>
      <c r="G26" s="141"/>
      <c r="H26" s="142"/>
      <c r="I26" s="101" t="str">
        <f>D19</f>
        <v>Tus Birk</v>
      </c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36" t="s">
        <v>8</v>
      </c>
      <c r="AA26" s="102" t="str">
        <f>D20</f>
        <v>RW Lessenich</v>
      </c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19"/>
      <c r="AR26" s="124"/>
      <c r="AS26" s="125"/>
      <c r="AT26" s="37" t="s">
        <v>7</v>
      </c>
      <c r="AU26" s="125"/>
      <c r="AV26" s="136"/>
      <c r="AW26" s="47"/>
      <c r="AX26" s="48"/>
      <c r="AY26" s="48"/>
      <c r="AZ26" s="48"/>
      <c r="BA26" s="49"/>
      <c r="BF26" s="2">
        <f aca="true" t="shared" si="0" ref="BF26:BF39">AR26-AU26</f>
        <v>0</v>
      </c>
      <c r="BG26" s="2">
        <f aca="true" t="shared" si="1" ref="BG26:BG39">IF((OR(AR26="",AU26="")),0,IF(BF26&lt;0,0)+IF(BF26=0,1)+IF(BF26&gt;0,3))</f>
        <v>0</v>
      </c>
      <c r="BH26" s="2">
        <f aca="true" t="shared" si="2" ref="BH26:BH39">IF((OR(AR26="",AU26="")),0,IF(BF26&lt;0,3)+IF(BF26=0,1)+IF(BF26&gt;0,0))</f>
        <v>0</v>
      </c>
      <c r="BI26" s="2">
        <f aca="true" t="shared" si="3" ref="BI26:BI39">IF((OR(AR26="",AU26="")),0,1)</f>
        <v>0</v>
      </c>
      <c r="BJ26" s="2"/>
      <c r="BK26" s="2"/>
      <c r="BL26" s="2"/>
      <c r="BR26" s="1"/>
      <c r="BS26" s="1"/>
      <c r="BT26" s="1"/>
      <c r="BU26" s="1"/>
      <c r="BV26" s="1"/>
      <c r="BW26" s="1"/>
      <c r="BX26" s="1"/>
    </row>
    <row r="27" spans="2:76" ht="18.75" thickBot="1">
      <c r="B27" s="96">
        <v>3</v>
      </c>
      <c r="C27" s="151"/>
      <c r="D27" s="143">
        <f>IF((AW27=""),D26+BN14,AW27)</f>
        <v>0.7319444444444444</v>
      </c>
      <c r="E27" s="144"/>
      <c r="F27" s="144"/>
      <c r="G27" s="144"/>
      <c r="H27" s="145"/>
      <c r="I27" s="92" t="str">
        <f>D21</f>
        <v>Tus Langel</v>
      </c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15" t="s">
        <v>8</v>
      </c>
      <c r="AA27" s="93" t="str">
        <f>D22</f>
        <v>Allstars Porz</v>
      </c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137"/>
      <c r="AR27" s="126"/>
      <c r="AS27" s="127"/>
      <c r="AT27" s="16" t="s">
        <v>7</v>
      </c>
      <c r="AU27" s="127"/>
      <c r="AV27" s="134"/>
      <c r="AW27" s="50"/>
      <c r="AX27" s="51"/>
      <c r="AY27" s="51"/>
      <c r="AZ27" s="51"/>
      <c r="BA27" s="52"/>
      <c r="BF27" s="2">
        <f t="shared" si="0"/>
        <v>0</v>
      </c>
      <c r="BG27" s="2">
        <f t="shared" si="1"/>
        <v>0</v>
      </c>
      <c r="BH27" s="2">
        <f t="shared" si="2"/>
        <v>0</v>
      </c>
      <c r="BI27" s="2">
        <f t="shared" si="3"/>
        <v>0</v>
      </c>
      <c r="BJ27" s="2"/>
      <c r="BK27" s="2"/>
      <c r="BL27" s="2"/>
      <c r="BR27" s="1"/>
      <c r="BS27" s="1"/>
      <c r="BT27" s="1"/>
      <c r="BU27" s="1"/>
      <c r="BV27" s="1"/>
      <c r="BW27" s="1"/>
      <c r="BX27" s="1"/>
    </row>
    <row r="28" spans="2:76" ht="18">
      <c r="B28" s="152">
        <v>4</v>
      </c>
      <c r="C28" s="153"/>
      <c r="D28" s="140">
        <f>IF((AW28=""),D27+BN14,AW28)</f>
        <v>0.7437499999999999</v>
      </c>
      <c r="E28" s="141"/>
      <c r="F28" s="141"/>
      <c r="G28" s="141"/>
      <c r="H28" s="142"/>
      <c r="I28" s="94" t="str">
        <f>D17</f>
        <v>LüRa</v>
      </c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17" t="s">
        <v>8</v>
      </c>
      <c r="AA28" s="95" t="str">
        <f>D19</f>
        <v>Tus Birk</v>
      </c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118"/>
      <c r="AR28" s="128"/>
      <c r="AS28" s="129"/>
      <c r="AT28" s="18" t="s">
        <v>7</v>
      </c>
      <c r="AU28" s="129"/>
      <c r="AV28" s="133"/>
      <c r="AW28" s="53"/>
      <c r="AX28" s="54"/>
      <c r="AY28" s="54"/>
      <c r="AZ28" s="54"/>
      <c r="BA28" s="55"/>
      <c r="BF28" s="2">
        <f t="shared" si="0"/>
        <v>0</v>
      </c>
      <c r="BG28" s="2">
        <f t="shared" si="1"/>
        <v>0</v>
      </c>
      <c r="BH28" s="2">
        <f t="shared" si="2"/>
        <v>0</v>
      </c>
      <c r="BI28" s="2">
        <f t="shared" si="3"/>
        <v>0</v>
      </c>
      <c r="BJ28" s="2"/>
      <c r="BK28" s="2"/>
      <c r="BL28" s="2"/>
      <c r="BR28" s="1"/>
      <c r="BS28" s="1"/>
      <c r="BT28" s="1"/>
      <c r="BU28" s="1"/>
      <c r="BV28" s="1"/>
      <c r="BW28" s="1"/>
      <c r="BX28" s="1"/>
    </row>
    <row r="29" spans="2:76" ht="18">
      <c r="B29" s="152">
        <v>5</v>
      </c>
      <c r="C29" s="153"/>
      <c r="D29" s="140">
        <f>IF((AW29=""),D28+BN14,AW29)</f>
        <v>0.7555555555555554</v>
      </c>
      <c r="E29" s="141"/>
      <c r="F29" s="141"/>
      <c r="G29" s="141"/>
      <c r="H29" s="142"/>
      <c r="I29" s="94" t="str">
        <f>D18</f>
        <v>Niederkassel</v>
      </c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17" t="s">
        <v>8</v>
      </c>
      <c r="AA29" s="95" t="str">
        <f>D21</f>
        <v>Tus Langel</v>
      </c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118"/>
      <c r="AR29" s="128"/>
      <c r="AS29" s="129"/>
      <c r="AT29" s="18" t="s">
        <v>7</v>
      </c>
      <c r="AU29" s="129"/>
      <c r="AV29" s="133"/>
      <c r="AW29" s="38"/>
      <c r="AX29" s="39"/>
      <c r="AY29" s="39"/>
      <c r="AZ29" s="39"/>
      <c r="BA29" s="40"/>
      <c r="BF29" s="2">
        <f t="shared" si="0"/>
        <v>0</v>
      </c>
      <c r="BG29" s="2">
        <f t="shared" si="1"/>
        <v>0</v>
      </c>
      <c r="BH29" s="2">
        <f t="shared" si="2"/>
        <v>0</v>
      </c>
      <c r="BI29" s="2">
        <f t="shared" si="3"/>
        <v>0</v>
      </c>
      <c r="BJ29" s="2"/>
      <c r="BK29" s="2"/>
      <c r="BL29" s="2"/>
      <c r="BR29" s="1"/>
      <c r="BS29" s="1"/>
      <c r="BT29" s="1"/>
      <c r="BU29" s="1"/>
      <c r="BV29" s="1"/>
      <c r="BW29" s="1"/>
      <c r="BX29" s="1"/>
    </row>
    <row r="30" spans="2:76" ht="18.75" thickBot="1">
      <c r="B30" s="96">
        <v>6</v>
      </c>
      <c r="C30" s="151"/>
      <c r="D30" s="143">
        <f>IF((AW30=""),D29+BN14,AW30)</f>
        <v>0.7673611111111109</v>
      </c>
      <c r="E30" s="144"/>
      <c r="F30" s="144"/>
      <c r="G30" s="144"/>
      <c r="H30" s="145"/>
      <c r="I30" s="92" t="str">
        <f>D20</f>
        <v>RW Lessenich</v>
      </c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15" t="s">
        <v>8</v>
      </c>
      <c r="AA30" s="93" t="str">
        <f>D22</f>
        <v>Allstars Porz</v>
      </c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137"/>
      <c r="AR30" s="126"/>
      <c r="AS30" s="127"/>
      <c r="AT30" s="16" t="s">
        <v>7</v>
      </c>
      <c r="AU30" s="127"/>
      <c r="AV30" s="134"/>
      <c r="AW30" s="44"/>
      <c r="AX30" s="45"/>
      <c r="AY30" s="45"/>
      <c r="AZ30" s="45"/>
      <c r="BA30" s="46"/>
      <c r="BF30" s="2">
        <f t="shared" si="0"/>
        <v>0</v>
      </c>
      <c r="BG30" s="2">
        <f t="shared" si="1"/>
        <v>0</v>
      </c>
      <c r="BH30" s="2">
        <f t="shared" si="2"/>
        <v>0</v>
      </c>
      <c r="BI30" s="2">
        <f t="shared" si="3"/>
        <v>0</v>
      </c>
      <c r="BJ30" s="2"/>
      <c r="BK30" s="2"/>
      <c r="BL30" s="2"/>
      <c r="BR30" s="1"/>
      <c r="BS30" s="1"/>
      <c r="BT30" s="1"/>
      <c r="BU30" s="1"/>
      <c r="BV30" s="1"/>
      <c r="BW30" s="1"/>
      <c r="BX30" s="1"/>
    </row>
    <row r="31" spans="2:76" ht="18">
      <c r="B31" s="152">
        <v>7</v>
      </c>
      <c r="C31" s="153"/>
      <c r="D31" s="140">
        <f>IF((AW31=""),D30+BN14,AW31)</f>
        <v>0.7791666666666665</v>
      </c>
      <c r="E31" s="141"/>
      <c r="F31" s="141"/>
      <c r="G31" s="141"/>
      <c r="H31" s="142"/>
      <c r="I31" s="94" t="str">
        <f>D21</f>
        <v>Tus Langel</v>
      </c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17" t="s">
        <v>8</v>
      </c>
      <c r="AA31" s="95" t="str">
        <f>D17</f>
        <v>LüRa</v>
      </c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118"/>
      <c r="AR31" s="128"/>
      <c r="AS31" s="129"/>
      <c r="AT31" s="18" t="s">
        <v>7</v>
      </c>
      <c r="AU31" s="129"/>
      <c r="AV31" s="133"/>
      <c r="AW31" s="38"/>
      <c r="AX31" s="39"/>
      <c r="AY31" s="39"/>
      <c r="AZ31" s="39"/>
      <c r="BA31" s="40"/>
      <c r="BF31" s="2">
        <f t="shared" si="0"/>
        <v>0</v>
      </c>
      <c r="BG31" s="2">
        <f t="shared" si="1"/>
        <v>0</v>
      </c>
      <c r="BH31" s="2">
        <f t="shared" si="2"/>
        <v>0</v>
      </c>
      <c r="BI31" s="2">
        <f t="shared" si="3"/>
        <v>0</v>
      </c>
      <c r="BJ31" s="2"/>
      <c r="BK31" s="2"/>
      <c r="BL31" s="2"/>
      <c r="BR31" s="1"/>
      <c r="BS31" s="1"/>
      <c r="BT31" s="1"/>
      <c r="BU31" s="1"/>
      <c r="BV31" s="1"/>
      <c r="BW31" s="1"/>
      <c r="BX31" s="1"/>
    </row>
    <row r="32" spans="2:76" ht="18">
      <c r="B32" s="108">
        <v>8</v>
      </c>
      <c r="C32" s="150"/>
      <c r="D32" s="140">
        <f>IF((AW32=""),D31+BN14,AW32)</f>
        <v>0.790972222222222</v>
      </c>
      <c r="E32" s="141"/>
      <c r="F32" s="141"/>
      <c r="G32" s="141"/>
      <c r="H32" s="142"/>
      <c r="I32" s="101" t="str">
        <f>D18</f>
        <v>Niederkassel</v>
      </c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36" t="s">
        <v>8</v>
      </c>
      <c r="AA32" s="102" t="str">
        <f>D20</f>
        <v>RW Lessenich</v>
      </c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19"/>
      <c r="AR32" s="124"/>
      <c r="AS32" s="125"/>
      <c r="AT32" s="37" t="s">
        <v>7</v>
      </c>
      <c r="AU32" s="125"/>
      <c r="AV32" s="136"/>
      <c r="AW32" s="47"/>
      <c r="AX32" s="48"/>
      <c r="AY32" s="48"/>
      <c r="AZ32" s="48"/>
      <c r="BA32" s="49"/>
      <c r="BF32" s="2">
        <f t="shared" si="0"/>
        <v>0</v>
      </c>
      <c r="BG32" s="2">
        <f t="shared" si="1"/>
        <v>0</v>
      </c>
      <c r="BH32" s="2">
        <f t="shared" si="2"/>
        <v>0</v>
      </c>
      <c r="BI32" s="2">
        <f t="shared" si="3"/>
        <v>0</v>
      </c>
      <c r="BJ32" s="2"/>
      <c r="BK32" s="2"/>
      <c r="BL32" s="2"/>
      <c r="BR32" s="1"/>
      <c r="BS32" s="1"/>
      <c r="BT32" s="1"/>
      <c r="BU32" s="1"/>
      <c r="BV32" s="1"/>
      <c r="BW32" s="1"/>
      <c r="BX32" s="1"/>
    </row>
    <row r="33" spans="2:76" ht="18.75" thickBot="1">
      <c r="B33" s="96">
        <v>9</v>
      </c>
      <c r="C33" s="151"/>
      <c r="D33" s="143">
        <f>IF((AW33=""),D32+BN14,AW33)</f>
        <v>0.8027777777777775</v>
      </c>
      <c r="E33" s="144"/>
      <c r="F33" s="144"/>
      <c r="G33" s="144"/>
      <c r="H33" s="145"/>
      <c r="I33" s="92" t="str">
        <f>D22</f>
        <v>Allstars Porz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15" t="s">
        <v>8</v>
      </c>
      <c r="AA33" s="93" t="str">
        <f>D19</f>
        <v>Tus Birk</v>
      </c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137"/>
      <c r="AR33" s="126"/>
      <c r="AS33" s="127"/>
      <c r="AT33" s="16" t="s">
        <v>7</v>
      </c>
      <c r="AU33" s="127"/>
      <c r="AV33" s="134"/>
      <c r="AW33" s="50"/>
      <c r="AX33" s="51"/>
      <c r="AY33" s="51"/>
      <c r="AZ33" s="51"/>
      <c r="BA33" s="52"/>
      <c r="BF33" s="2">
        <f t="shared" si="0"/>
        <v>0</v>
      </c>
      <c r="BG33" s="2">
        <f t="shared" si="1"/>
        <v>0</v>
      </c>
      <c r="BH33" s="2">
        <f t="shared" si="2"/>
        <v>0</v>
      </c>
      <c r="BI33" s="2">
        <f t="shared" si="3"/>
        <v>0</v>
      </c>
      <c r="BJ33" s="2"/>
      <c r="BK33" s="2"/>
      <c r="BL33" s="2"/>
      <c r="BR33" s="1"/>
      <c r="BS33" s="1"/>
      <c r="BT33" s="1"/>
      <c r="BU33" s="1"/>
      <c r="BV33" s="1"/>
      <c r="BW33" s="1"/>
      <c r="BX33" s="1"/>
    </row>
    <row r="34" spans="2:76" ht="18">
      <c r="B34" s="152">
        <v>10</v>
      </c>
      <c r="C34" s="153"/>
      <c r="D34" s="140">
        <f>IF((AW34=""),D33+BN14,AW34)</f>
        <v>0.814583333333333</v>
      </c>
      <c r="E34" s="141"/>
      <c r="F34" s="141"/>
      <c r="G34" s="141"/>
      <c r="H34" s="142"/>
      <c r="I34" s="94" t="str">
        <f>D17</f>
        <v>LüRa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17" t="s">
        <v>8</v>
      </c>
      <c r="AA34" s="95" t="str">
        <f>D20</f>
        <v>RW Lessenich</v>
      </c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118"/>
      <c r="AR34" s="128"/>
      <c r="AS34" s="129"/>
      <c r="AT34" s="18" t="s">
        <v>7</v>
      </c>
      <c r="AU34" s="129"/>
      <c r="AV34" s="133"/>
      <c r="AW34" s="38"/>
      <c r="AX34" s="39"/>
      <c r="AY34" s="39"/>
      <c r="AZ34" s="39"/>
      <c r="BA34" s="40"/>
      <c r="BF34" s="2">
        <f t="shared" si="0"/>
        <v>0</v>
      </c>
      <c r="BG34" s="2">
        <f t="shared" si="1"/>
        <v>0</v>
      </c>
      <c r="BH34" s="2">
        <f t="shared" si="2"/>
        <v>0</v>
      </c>
      <c r="BI34" s="2">
        <f t="shared" si="3"/>
        <v>0</v>
      </c>
      <c r="BJ34" s="2"/>
      <c r="BK34" s="2"/>
      <c r="BL34" s="2"/>
      <c r="BR34" s="1"/>
      <c r="BS34" s="1"/>
      <c r="BT34" s="1"/>
      <c r="BU34" s="1"/>
      <c r="BV34" s="1"/>
      <c r="BW34" s="1"/>
      <c r="BX34" s="1"/>
    </row>
    <row r="35" spans="2:76" ht="18">
      <c r="B35" s="108">
        <v>11</v>
      </c>
      <c r="C35" s="150"/>
      <c r="D35" s="140">
        <f>IF((AW35=""),D34+BN14,AW35)</f>
        <v>0.8263888888888885</v>
      </c>
      <c r="E35" s="141"/>
      <c r="F35" s="141"/>
      <c r="G35" s="141"/>
      <c r="H35" s="142"/>
      <c r="I35" s="101" t="str">
        <f>D22</f>
        <v>Allstars Porz</v>
      </c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7" t="s">
        <v>8</v>
      </c>
      <c r="AA35" s="102" t="str">
        <f>D18</f>
        <v>Niederkassel</v>
      </c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19"/>
      <c r="AR35" s="124"/>
      <c r="AS35" s="125"/>
      <c r="AT35" s="18" t="s">
        <v>7</v>
      </c>
      <c r="AU35" s="125"/>
      <c r="AV35" s="136"/>
      <c r="AW35" s="56"/>
      <c r="AX35" s="57"/>
      <c r="AY35" s="57"/>
      <c r="AZ35" s="57"/>
      <c r="BA35" s="58"/>
      <c r="BF35" s="2">
        <f t="shared" si="0"/>
        <v>0</v>
      </c>
      <c r="BG35" s="2">
        <f t="shared" si="1"/>
        <v>0</v>
      </c>
      <c r="BH35" s="2">
        <f t="shared" si="2"/>
        <v>0</v>
      </c>
      <c r="BI35" s="2">
        <f t="shared" si="3"/>
        <v>0</v>
      </c>
      <c r="BJ35" s="2"/>
      <c r="BK35" s="2"/>
      <c r="BL35" s="2"/>
      <c r="BR35" s="1"/>
      <c r="BS35" s="1"/>
      <c r="BT35" s="1"/>
      <c r="BU35" s="1"/>
      <c r="BV35" s="1"/>
      <c r="BW35" s="1"/>
      <c r="BX35" s="1"/>
    </row>
    <row r="36" spans="2:76" ht="18.75" thickBot="1">
      <c r="B36" s="96">
        <v>12</v>
      </c>
      <c r="C36" s="151"/>
      <c r="D36" s="143">
        <f>IF((AW36=""),D35+BN14,AW36)</f>
        <v>0.838194444444444</v>
      </c>
      <c r="E36" s="144"/>
      <c r="F36" s="144"/>
      <c r="G36" s="144"/>
      <c r="H36" s="145"/>
      <c r="I36" s="92" t="str">
        <f>D19</f>
        <v>Tus Birk</v>
      </c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15" t="s">
        <v>8</v>
      </c>
      <c r="AA36" s="93" t="str">
        <f>D21</f>
        <v>Tus Langel</v>
      </c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137"/>
      <c r="AR36" s="126"/>
      <c r="AS36" s="127"/>
      <c r="AT36" s="16" t="s">
        <v>7</v>
      </c>
      <c r="AU36" s="127"/>
      <c r="AV36" s="134"/>
      <c r="AW36" s="50"/>
      <c r="AX36" s="51"/>
      <c r="AY36" s="51"/>
      <c r="AZ36" s="51"/>
      <c r="BA36" s="52"/>
      <c r="BF36" s="2">
        <f t="shared" si="0"/>
        <v>0</v>
      </c>
      <c r="BG36" s="2">
        <f t="shared" si="1"/>
        <v>0</v>
      </c>
      <c r="BH36" s="2">
        <f t="shared" si="2"/>
        <v>0</v>
      </c>
      <c r="BI36" s="2">
        <f t="shared" si="3"/>
        <v>0</v>
      </c>
      <c r="BJ36" s="2"/>
      <c r="BK36" s="2"/>
      <c r="BL36" s="2"/>
      <c r="BR36" s="1"/>
      <c r="BS36" s="1"/>
      <c r="BT36" s="1"/>
      <c r="BU36" s="1"/>
      <c r="BV36" s="1"/>
      <c r="BW36" s="1"/>
      <c r="BX36" s="1"/>
    </row>
    <row r="37" spans="2:76" ht="18">
      <c r="B37" s="152">
        <v>13</v>
      </c>
      <c r="C37" s="153"/>
      <c r="D37" s="140">
        <f>IF((AW37=""),D36+BN14,AW37)</f>
        <v>0.8499999999999995</v>
      </c>
      <c r="E37" s="141"/>
      <c r="F37" s="141"/>
      <c r="G37" s="141"/>
      <c r="H37" s="142"/>
      <c r="I37" s="94" t="str">
        <f>D22</f>
        <v>Allstars Porz</v>
      </c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17" t="s">
        <v>8</v>
      </c>
      <c r="AA37" s="95" t="str">
        <f>D17</f>
        <v>LüRa</v>
      </c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118"/>
      <c r="AR37" s="128"/>
      <c r="AS37" s="129"/>
      <c r="AT37" s="18" t="s">
        <v>7</v>
      </c>
      <c r="AU37" s="129"/>
      <c r="AV37" s="133"/>
      <c r="AW37" s="53"/>
      <c r="AX37" s="54"/>
      <c r="AY37" s="54"/>
      <c r="AZ37" s="54"/>
      <c r="BA37" s="55"/>
      <c r="BF37" s="2">
        <f t="shared" si="0"/>
        <v>0</v>
      </c>
      <c r="BG37" s="2">
        <f t="shared" si="1"/>
        <v>0</v>
      </c>
      <c r="BH37" s="2">
        <f t="shared" si="2"/>
        <v>0</v>
      </c>
      <c r="BI37" s="2">
        <f t="shared" si="3"/>
        <v>0</v>
      </c>
      <c r="BJ37" s="2"/>
      <c r="BK37" s="2"/>
      <c r="BL37" s="2"/>
      <c r="BR37" s="1"/>
      <c r="BS37" s="1"/>
      <c r="BT37" s="1"/>
      <c r="BU37" s="1"/>
      <c r="BV37" s="1"/>
      <c r="BW37" s="1"/>
      <c r="BX37" s="1"/>
    </row>
    <row r="38" spans="2:76" ht="18">
      <c r="B38" s="152">
        <v>14</v>
      </c>
      <c r="C38" s="153"/>
      <c r="D38" s="140">
        <f>IF((AW38=""),D37+BN14,AW38)</f>
        <v>0.861805555555555</v>
      </c>
      <c r="E38" s="141"/>
      <c r="F38" s="141"/>
      <c r="G38" s="141"/>
      <c r="H38" s="142"/>
      <c r="I38" s="94" t="str">
        <f>D18</f>
        <v>Niederkassel</v>
      </c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17" t="s">
        <v>8</v>
      </c>
      <c r="AA38" s="95" t="str">
        <f>D19</f>
        <v>Tus Birk</v>
      </c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118"/>
      <c r="AR38" s="128"/>
      <c r="AS38" s="129"/>
      <c r="AT38" s="18" t="s">
        <v>7</v>
      </c>
      <c r="AU38" s="129"/>
      <c r="AV38" s="133"/>
      <c r="AW38" s="38"/>
      <c r="AX38" s="39"/>
      <c r="AY38" s="39"/>
      <c r="AZ38" s="39"/>
      <c r="BA38" s="40"/>
      <c r="BF38" s="2">
        <f t="shared" si="0"/>
        <v>0</v>
      </c>
      <c r="BG38" s="2">
        <f t="shared" si="1"/>
        <v>0</v>
      </c>
      <c r="BH38" s="2">
        <f t="shared" si="2"/>
        <v>0</v>
      </c>
      <c r="BI38" s="2">
        <f t="shared" si="3"/>
        <v>0</v>
      </c>
      <c r="BJ38" s="2"/>
      <c r="BK38" s="2"/>
      <c r="BL38" s="2"/>
      <c r="BR38" s="1"/>
      <c r="BS38" s="1"/>
      <c r="BT38" s="1"/>
      <c r="BU38" s="1"/>
      <c r="BV38" s="1"/>
      <c r="BW38" s="1"/>
      <c r="BX38" s="1"/>
    </row>
    <row r="39" spans="2:76" ht="18.75" thickBot="1">
      <c r="B39" s="157">
        <v>15</v>
      </c>
      <c r="C39" s="158"/>
      <c r="D39" s="143">
        <f>IF((AW39=""),D38+BN14,AW39)</f>
        <v>0.8736111111111106</v>
      </c>
      <c r="E39" s="144"/>
      <c r="F39" s="144"/>
      <c r="G39" s="144"/>
      <c r="H39" s="145"/>
      <c r="I39" s="138" t="str">
        <f>D20</f>
        <v>RW Lessenich</v>
      </c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" t="s">
        <v>8</v>
      </c>
      <c r="AA39" s="139" t="str">
        <f>D21</f>
        <v>Tus Langel</v>
      </c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71"/>
      <c r="AR39" s="132"/>
      <c r="AS39" s="130"/>
      <c r="AT39" s="14" t="s">
        <v>7</v>
      </c>
      <c r="AU39" s="130"/>
      <c r="AV39" s="131"/>
      <c r="AW39" s="41"/>
      <c r="AX39" s="42"/>
      <c r="AY39" s="42"/>
      <c r="AZ39" s="42"/>
      <c r="BA39" s="43"/>
      <c r="BF39" s="2">
        <f t="shared" si="0"/>
        <v>0</v>
      </c>
      <c r="BG39" s="2">
        <f t="shared" si="1"/>
        <v>0</v>
      </c>
      <c r="BH39" s="2">
        <f t="shared" si="2"/>
        <v>0</v>
      </c>
      <c r="BI39" s="2">
        <f t="shared" si="3"/>
        <v>0</v>
      </c>
      <c r="BJ39" s="2"/>
      <c r="BK39" s="2"/>
      <c r="BL39" s="2"/>
      <c r="BR39" s="1"/>
      <c r="BS39" s="1"/>
      <c r="BT39" s="1"/>
      <c r="BU39" s="1"/>
      <c r="BV39" s="1"/>
      <c r="BW39" s="1"/>
      <c r="BX39" s="1"/>
    </row>
    <row r="40" ht="18.75" thickBot="1"/>
    <row r="41" spans="2:69" ht="18.75" thickBot="1">
      <c r="B41" s="159" t="s">
        <v>31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1"/>
      <c r="U41" s="159" t="s">
        <v>13</v>
      </c>
      <c r="V41" s="160"/>
      <c r="W41" s="161"/>
      <c r="X41" s="159" t="s">
        <v>14</v>
      </c>
      <c r="Y41" s="160"/>
      <c r="Z41" s="161"/>
      <c r="AA41" s="159" t="s">
        <v>15</v>
      </c>
      <c r="AB41" s="160"/>
      <c r="AC41" s="160"/>
      <c r="AD41" s="160"/>
      <c r="AE41" s="161"/>
      <c r="AF41" s="160" t="s">
        <v>16</v>
      </c>
      <c r="AG41" s="160"/>
      <c r="AH41" s="161"/>
      <c r="BM41" s="2" t="s">
        <v>22</v>
      </c>
      <c r="BN41" s="2" t="s">
        <v>23</v>
      </c>
      <c r="BO41" s="2" t="s">
        <v>24</v>
      </c>
      <c r="BP41" s="2" t="s">
        <v>12</v>
      </c>
      <c r="BQ41" s="2" t="s">
        <v>9</v>
      </c>
    </row>
    <row r="42" spans="2:71" ht="18">
      <c r="B42" s="148" t="s">
        <v>1</v>
      </c>
      <c r="C42" s="162"/>
      <c r="D42" s="103" t="str">
        <f>$BS$42</f>
        <v>Tus Langel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4"/>
      <c r="U42" s="164">
        <f>$BP$42</f>
        <v>0</v>
      </c>
      <c r="V42" s="165"/>
      <c r="W42" s="166"/>
      <c r="X42" s="148">
        <f>$BM$42</f>
        <v>0</v>
      </c>
      <c r="Y42" s="162"/>
      <c r="Z42" s="163"/>
      <c r="AA42" s="148">
        <f>$BN$42</f>
        <v>0</v>
      </c>
      <c r="AB42" s="162"/>
      <c r="AC42" s="19" t="s">
        <v>7</v>
      </c>
      <c r="AD42" s="162">
        <f>$BO$42</f>
        <v>0</v>
      </c>
      <c r="AE42" s="163"/>
      <c r="AF42" s="148">
        <f>$BQ$42</f>
        <v>0</v>
      </c>
      <c r="AG42" s="162"/>
      <c r="AH42" s="163"/>
      <c r="BM42" s="2">
        <f>$BG$27+$BH$29+$BG$31+$BH$36+$BH$39</f>
        <v>0</v>
      </c>
      <c r="BN42" s="2">
        <f>$AR$27+$AU$29+$AR$31+$AU$36+$AU$39</f>
        <v>0</v>
      </c>
      <c r="BO42" s="2">
        <f>$AU$27+$AR$29+$AU$31+$AR$36+$AR$39</f>
        <v>0</v>
      </c>
      <c r="BP42" s="2">
        <f>$BI$27+$BI$29+$BI$31+$BI$36+$BI$39</f>
        <v>0</v>
      </c>
      <c r="BQ42" s="2">
        <f aca="true" t="shared" si="4" ref="BQ42:BQ47">BN42-BO42</f>
        <v>0</v>
      </c>
      <c r="BS42" s="2" t="str">
        <f>$D$21</f>
        <v>Tus Langel</v>
      </c>
    </row>
    <row r="43" spans="2:71" ht="18">
      <c r="B43" s="108" t="s">
        <v>2</v>
      </c>
      <c r="C43" s="109"/>
      <c r="D43" s="105" t="str">
        <f>$BS$43</f>
        <v>LüRa</v>
      </c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7"/>
      <c r="U43" s="108">
        <f>$BP$43</f>
        <v>0</v>
      </c>
      <c r="V43" s="109"/>
      <c r="W43" s="110"/>
      <c r="X43" s="108">
        <f>$BM$43</f>
        <v>0</v>
      </c>
      <c r="Y43" s="109"/>
      <c r="Z43" s="110"/>
      <c r="AA43" s="108">
        <f>$BN$43</f>
        <v>0</v>
      </c>
      <c r="AB43" s="109"/>
      <c r="AC43" s="20" t="s">
        <v>7</v>
      </c>
      <c r="AD43" s="109">
        <f>$BO$43</f>
        <v>0</v>
      </c>
      <c r="AE43" s="110"/>
      <c r="AF43" s="108">
        <f>$BQ$43</f>
        <v>0</v>
      </c>
      <c r="AG43" s="109"/>
      <c r="AH43" s="110"/>
      <c r="BM43" s="2">
        <f>$BG$25+$BG$28+$BH$31+$BG$34+$BH$37</f>
        <v>0</v>
      </c>
      <c r="BN43" s="2">
        <f>$AR$25+$AR$28+$AU$31+$AR$34+$AU$37</f>
        <v>0</v>
      </c>
      <c r="BO43" s="2">
        <f>$AU$25+$AU$28+$AR$31+$AU$34+$AR$37</f>
        <v>0</v>
      </c>
      <c r="BP43" s="2">
        <f>$BI$25+$BI$28+$BI$31+$BI$34+$BI$37</f>
        <v>0</v>
      </c>
      <c r="BQ43" s="2">
        <f t="shared" si="4"/>
        <v>0</v>
      </c>
      <c r="BS43" s="2" t="str">
        <f>$D$17</f>
        <v>LüRa</v>
      </c>
    </row>
    <row r="44" spans="2:71" ht="18">
      <c r="B44" s="108" t="s">
        <v>3</v>
      </c>
      <c r="C44" s="110"/>
      <c r="D44" s="105" t="str">
        <f>$BS$44</f>
        <v>RW Lessenich</v>
      </c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7"/>
      <c r="U44" s="108">
        <f>$BP$44</f>
        <v>0</v>
      </c>
      <c r="V44" s="109"/>
      <c r="W44" s="110"/>
      <c r="X44" s="108">
        <f>$BM$44</f>
        <v>0</v>
      </c>
      <c r="Y44" s="109"/>
      <c r="Z44" s="110"/>
      <c r="AA44" s="108">
        <f>$BN$44</f>
        <v>0</v>
      </c>
      <c r="AB44" s="109"/>
      <c r="AC44" s="20" t="s">
        <v>7</v>
      </c>
      <c r="AD44" s="109">
        <f>$BO$44</f>
        <v>0</v>
      </c>
      <c r="AE44" s="110"/>
      <c r="AF44" s="108">
        <f>$BQ$44</f>
        <v>0</v>
      </c>
      <c r="AG44" s="109"/>
      <c r="AH44" s="110"/>
      <c r="BM44" s="2">
        <f>$BH$26+$BG$30+$BH$32+$BH$34+$BG$39</f>
        <v>0</v>
      </c>
      <c r="BN44" s="2">
        <f>$AU$26+$AR$30+$AU$32+$AU$34+$AR$39</f>
        <v>0</v>
      </c>
      <c r="BO44" s="2">
        <f>$AR$26+$AU$30+$AR$32+$AR$34+$AU$39</f>
        <v>0</v>
      </c>
      <c r="BP44" s="2">
        <f>$BI$26+$BI$30+$BI$32+$BI$34+$BI$39</f>
        <v>0</v>
      </c>
      <c r="BQ44" s="2">
        <f t="shared" si="4"/>
        <v>0</v>
      </c>
      <c r="BS44" s="2" t="str">
        <f>$D$20</f>
        <v>RW Lessenich</v>
      </c>
    </row>
    <row r="45" spans="2:71" ht="18">
      <c r="B45" s="108" t="s">
        <v>4</v>
      </c>
      <c r="C45" s="110"/>
      <c r="D45" s="105" t="str">
        <f>$BS$45</f>
        <v>Niederkassel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7"/>
      <c r="U45" s="108">
        <f>$BP$45</f>
        <v>0</v>
      </c>
      <c r="V45" s="109"/>
      <c r="W45" s="110"/>
      <c r="X45" s="108">
        <f>$BM$45</f>
        <v>0</v>
      </c>
      <c r="Y45" s="109"/>
      <c r="Z45" s="110"/>
      <c r="AA45" s="108">
        <f>$BN$45</f>
        <v>0</v>
      </c>
      <c r="AB45" s="109"/>
      <c r="AC45" s="20" t="s">
        <v>7</v>
      </c>
      <c r="AD45" s="109">
        <f>$BO$45</f>
        <v>0</v>
      </c>
      <c r="AE45" s="110"/>
      <c r="AF45" s="108">
        <f>$BQ$45</f>
        <v>0</v>
      </c>
      <c r="AG45" s="109"/>
      <c r="AH45" s="110"/>
      <c r="BM45" s="2">
        <f>$BH$25+$BG$29+$BG$32+$BH$35+$BG$38</f>
        <v>0</v>
      </c>
      <c r="BN45" s="2">
        <f>$AU$25+$AR$29+$AR$32+$AU$35+$AR$38</f>
        <v>0</v>
      </c>
      <c r="BO45" s="2">
        <f>$AR$25+$AU$29+$AU$32+$AR$35+$AU$38</f>
        <v>0</v>
      </c>
      <c r="BP45" s="2">
        <f>$BI$25+$BI$29+$BI$32+$BI$35+$BI$38</f>
        <v>0</v>
      </c>
      <c r="BQ45" s="2">
        <f t="shared" si="4"/>
        <v>0</v>
      </c>
      <c r="BS45" s="2" t="str">
        <f>$D$18</f>
        <v>Niederkassel</v>
      </c>
    </row>
    <row r="46" spans="2:71" ht="18">
      <c r="B46" s="108" t="s">
        <v>25</v>
      </c>
      <c r="C46" s="109"/>
      <c r="D46" s="105" t="str">
        <f>$BS$46</f>
        <v>Allstars Porz</v>
      </c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7"/>
      <c r="U46" s="108">
        <f>$BP$46</f>
        <v>0</v>
      </c>
      <c r="V46" s="109"/>
      <c r="W46" s="110"/>
      <c r="X46" s="108">
        <f>$BM$46</f>
        <v>0</v>
      </c>
      <c r="Y46" s="109"/>
      <c r="Z46" s="110"/>
      <c r="AA46" s="108">
        <f>$BN$46</f>
        <v>0</v>
      </c>
      <c r="AB46" s="109"/>
      <c r="AC46" s="20" t="s">
        <v>7</v>
      </c>
      <c r="AD46" s="109">
        <f>$BO$46</f>
        <v>0</v>
      </c>
      <c r="AE46" s="110"/>
      <c r="AF46" s="108">
        <f>$BQ$46</f>
        <v>0</v>
      </c>
      <c r="AG46" s="109"/>
      <c r="AH46" s="110"/>
      <c r="BM46" s="2">
        <f>$BH$27+$BH$30+$BG$33+$BG$35+$BG$37</f>
        <v>0</v>
      </c>
      <c r="BN46" s="2">
        <f>$AU$27+$AU$30+$AR$33+$AR$35+$AR$37</f>
        <v>0</v>
      </c>
      <c r="BO46" s="2">
        <f>$AR$27+$AR$30+$AU$33+$AU$35+$AU$37</f>
        <v>0</v>
      </c>
      <c r="BP46" s="2">
        <f>$BI$27+$BI$30+$BI$33+$BI$35+$BI$37</f>
        <v>0</v>
      </c>
      <c r="BQ46" s="2">
        <f t="shared" si="4"/>
        <v>0</v>
      </c>
      <c r="BS46" s="2" t="str">
        <f>$D$22</f>
        <v>Allstars Porz</v>
      </c>
    </row>
    <row r="47" spans="2:71" ht="18.75" thickBot="1">
      <c r="B47" s="157" t="s">
        <v>26</v>
      </c>
      <c r="C47" s="167"/>
      <c r="D47" s="168" t="str">
        <f>$BS$47</f>
        <v>Tus Birk</v>
      </c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70"/>
      <c r="U47" s="96">
        <f>$BP$47</f>
        <v>0</v>
      </c>
      <c r="V47" s="97"/>
      <c r="W47" s="98"/>
      <c r="X47" s="96">
        <f>$BM$47</f>
        <v>0</v>
      </c>
      <c r="Y47" s="97"/>
      <c r="Z47" s="98"/>
      <c r="AA47" s="96">
        <f>$BN$47</f>
        <v>0</v>
      </c>
      <c r="AB47" s="97"/>
      <c r="AC47" s="21" t="s">
        <v>7</v>
      </c>
      <c r="AD47" s="97">
        <f>$BO$47</f>
        <v>0</v>
      </c>
      <c r="AE47" s="98"/>
      <c r="AF47" s="96">
        <f>$BQ$47</f>
        <v>0</v>
      </c>
      <c r="AG47" s="97"/>
      <c r="AH47" s="98"/>
      <c r="BM47" s="2">
        <f>$BG$26+$BH$28+$BH$33+$BG$36+$BH$38</f>
        <v>0</v>
      </c>
      <c r="BN47" s="2">
        <f>$AR$26+$AU$28+$AU$33+$AR$36+$AU$38</f>
        <v>0</v>
      </c>
      <c r="BO47" s="2">
        <f>$AU$26+$AR$28+$AR$33+$AU$36+$AR$38</f>
        <v>0</v>
      </c>
      <c r="BP47" s="2">
        <f>$BI$26+$BI$28+$BI$33+$BI$36+$BI$38</f>
        <v>0</v>
      </c>
      <c r="BQ47" s="2">
        <f t="shared" si="4"/>
        <v>0</v>
      </c>
      <c r="BS47" s="2" t="str">
        <f>$D$19</f>
        <v>Tus Birk</v>
      </c>
    </row>
    <row r="49" spans="2:76" s="23" customFormat="1" ht="18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</row>
    <row r="50" spans="2:76" s="23" customFormat="1" ht="18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2"/>
      <c r="AD50" s="26"/>
      <c r="AE50" s="26"/>
      <c r="AF50" s="26"/>
      <c r="AG50" s="26"/>
      <c r="AH50" s="26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</row>
    <row r="51" spans="2:76" s="23" customFormat="1" ht="18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2"/>
      <c r="AD51" s="26"/>
      <c r="AE51" s="26"/>
      <c r="AF51" s="26"/>
      <c r="AG51" s="26"/>
      <c r="AH51" s="26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</row>
    <row r="52" spans="2:76" s="23" customFormat="1" ht="18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2"/>
      <c r="AD52" s="26"/>
      <c r="AE52" s="26"/>
      <c r="AF52" s="26"/>
      <c r="AG52" s="26"/>
      <c r="AH52" s="26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</row>
    <row r="53" spans="2:76" s="23" customFormat="1" ht="18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2"/>
      <c r="AD53" s="26"/>
      <c r="AE53" s="26"/>
      <c r="AF53" s="26"/>
      <c r="AG53" s="26"/>
      <c r="AH53" s="26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</row>
    <row r="54" spans="65:76" s="23" customFormat="1" ht="18"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</row>
    <row r="55" spans="2:76" s="23" customFormat="1" ht="18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</row>
    <row r="56" spans="2:76" s="23" customFormat="1" ht="18">
      <c r="B56" s="26"/>
      <c r="C56" s="26"/>
      <c r="D56" s="30"/>
      <c r="E56" s="30"/>
      <c r="F56" s="30"/>
      <c r="G56" s="30"/>
      <c r="H56" s="31"/>
      <c r="I56" s="31"/>
      <c r="J56" s="31"/>
      <c r="K56" s="31"/>
      <c r="L56" s="31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5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26"/>
      <c r="AZ56" s="26"/>
      <c r="BA56" s="22"/>
      <c r="BB56" s="26"/>
      <c r="BC56" s="26"/>
      <c r="BD56" s="32"/>
      <c r="BE56" s="32"/>
      <c r="BF56" s="32"/>
      <c r="BG56" s="32"/>
      <c r="BH56" s="32"/>
      <c r="BI56" s="32"/>
      <c r="BJ56" s="32"/>
      <c r="BK56" s="32"/>
      <c r="BL56" s="32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</row>
    <row r="57" spans="2:76" s="23" customFormat="1" ht="12.75" customHeight="1">
      <c r="B57" s="26"/>
      <c r="C57" s="26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27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</row>
    <row r="58" spans="65:76" s="23" customFormat="1" ht="12.75" customHeight="1"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</row>
    <row r="59" spans="2:76" s="23" customFormat="1" ht="18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M59" s="24"/>
      <c r="BN59" s="24"/>
      <c r="BO59" s="24"/>
      <c r="BP59" s="24"/>
      <c r="BQ59" s="24"/>
      <c r="BR59" s="24"/>
      <c r="BS59" s="28"/>
      <c r="BT59" s="24"/>
      <c r="BU59" s="24"/>
      <c r="BV59" s="24"/>
      <c r="BW59" s="24"/>
      <c r="BX59" s="24"/>
    </row>
    <row r="60" spans="2:76" s="23" customFormat="1" ht="18">
      <c r="B60" s="26"/>
      <c r="C60" s="26"/>
      <c r="D60" s="30"/>
      <c r="E60" s="30"/>
      <c r="F60" s="30"/>
      <c r="G60" s="30"/>
      <c r="H60" s="31"/>
      <c r="I60" s="31"/>
      <c r="J60" s="31"/>
      <c r="K60" s="31"/>
      <c r="L60" s="31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5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26"/>
      <c r="AZ60" s="26"/>
      <c r="BA60" s="22"/>
      <c r="BB60" s="26"/>
      <c r="BC60" s="26"/>
      <c r="BD60" s="32"/>
      <c r="BE60" s="32"/>
      <c r="BF60" s="32"/>
      <c r="BG60" s="32"/>
      <c r="BH60" s="32"/>
      <c r="BI60" s="32"/>
      <c r="BJ60" s="32"/>
      <c r="BK60" s="32"/>
      <c r="BL60" s="32"/>
      <c r="BM60" s="24"/>
      <c r="BN60" s="24"/>
      <c r="BO60" s="24"/>
      <c r="BP60" s="24"/>
      <c r="BQ60" s="24"/>
      <c r="BR60" s="24"/>
      <c r="BS60" s="28"/>
      <c r="BT60" s="24"/>
      <c r="BU60" s="24"/>
      <c r="BV60" s="24"/>
      <c r="BW60" s="24"/>
      <c r="BX60" s="24"/>
    </row>
    <row r="61" spans="2:76" s="23" customFormat="1" ht="12.75" customHeight="1">
      <c r="B61" s="26"/>
      <c r="C61" s="26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27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</row>
    <row r="62" spans="65:76" s="23" customFormat="1" ht="12.75" customHeight="1"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</row>
    <row r="63" spans="2:76" s="23" customFormat="1" ht="18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</row>
    <row r="64" spans="2:76" s="23" customFormat="1" ht="18">
      <c r="B64" s="26"/>
      <c r="C64" s="26"/>
      <c r="D64" s="30"/>
      <c r="E64" s="30"/>
      <c r="F64" s="30"/>
      <c r="G64" s="30"/>
      <c r="H64" s="31"/>
      <c r="I64" s="31"/>
      <c r="J64" s="31"/>
      <c r="K64" s="31"/>
      <c r="L64" s="31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5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26"/>
      <c r="AZ64" s="26"/>
      <c r="BA64" s="22"/>
      <c r="BB64" s="26"/>
      <c r="BC64" s="26"/>
      <c r="BD64" s="32"/>
      <c r="BE64" s="32"/>
      <c r="BF64" s="32"/>
      <c r="BG64" s="32"/>
      <c r="BH64" s="32"/>
      <c r="BI64" s="32"/>
      <c r="BJ64" s="32"/>
      <c r="BK64" s="32"/>
      <c r="BL64" s="32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</row>
    <row r="65" spans="2:76" s="23" customFormat="1" ht="12.75" customHeight="1">
      <c r="B65" s="26"/>
      <c r="C65" s="26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27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</row>
    <row r="66" spans="65:76" s="23" customFormat="1" ht="12.75" customHeight="1"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</row>
    <row r="67" spans="2:76" s="23" customFormat="1" ht="18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</row>
    <row r="68" spans="2:76" s="23" customFormat="1" ht="18">
      <c r="B68" s="26"/>
      <c r="C68" s="26"/>
      <c r="D68" s="30"/>
      <c r="E68" s="30"/>
      <c r="F68" s="30"/>
      <c r="G68" s="30"/>
      <c r="H68" s="31"/>
      <c r="I68" s="31"/>
      <c r="J68" s="31"/>
      <c r="K68" s="31"/>
      <c r="L68" s="31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26"/>
      <c r="AZ68" s="26"/>
      <c r="BA68" s="22"/>
      <c r="BB68" s="26"/>
      <c r="BC68" s="26"/>
      <c r="BD68" s="32"/>
      <c r="BE68" s="32"/>
      <c r="BF68" s="32"/>
      <c r="BG68" s="32"/>
      <c r="BH68" s="32"/>
      <c r="BI68" s="32"/>
      <c r="BJ68" s="32"/>
      <c r="BK68" s="32"/>
      <c r="BL68" s="32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</row>
    <row r="69" spans="2:76" s="23" customFormat="1" ht="12.75" customHeight="1">
      <c r="B69" s="26"/>
      <c r="C69" s="26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2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</row>
    <row r="70" spans="65:76" s="23" customFormat="1" ht="18"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</row>
    <row r="71" spans="13:76" s="23" customFormat="1" ht="18"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</row>
    <row r="72" spans="13:76" s="23" customFormat="1" ht="18"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</row>
    <row r="73" spans="13:76" s="23" customFormat="1" ht="18"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</row>
    <row r="74" spans="13:76" s="23" customFormat="1" ht="18"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</row>
    <row r="75" spans="13:76" s="23" customFormat="1" ht="18"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</row>
    <row r="76" spans="13:76" s="23" customFormat="1" ht="18"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</row>
    <row r="77" spans="13:76" s="23" customFormat="1" ht="18"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</row>
    <row r="78" spans="13:76" s="23" customFormat="1" ht="18"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</row>
    <row r="79" spans="13:76" s="23" customFormat="1" ht="18"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</row>
  </sheetData>
  <sheetProtection password="F4F0" sheet="1" objects="1" scenarios="1"/>
  <mergeCells count="190">
    <mergeCell ref="B19:C19"/>
    <mergeCell ref="D19:AA19"/>
    <mergeCell ref="D20:AA20"/>
    <mergeCell ref="B20:C20"/>
    <mergeCell ref="E10:P10"/>
    <mergeCell ref="E12:K12"/>
    <mergeCell ref="T14:X14"/>
    <mergeCell ref="L14:M14"/>
    <mergeCell ref="N14:O14"/>
    <mergeCell ref="B17:C17"/>
    <mergeCell ref="Q9:AZ9"/>
    <mergeCell ref="Q10:AZ10"/>
    <mergeCell ref="AJ12:AQ12"/>
    <mergeCell ref="L12:X12"/>
    <mergeCell ref="E8:P8"/>
    <mergeCell ref="E9:P9"/>
    <mergeCell ref="AA35:AQ35"/>
    <mergeCell ref="AA36:AQ36"/>
    <mergeCell ref="B34:C34"/>
    <mergeCell ref="B35:C35"/>
    <mergeCell ref="B36:C36"/>
    <mergeCell ref="D34:H34"/>
    <mergeCell ref="D35:H35"/>
    <mergeCell ref="D36:H36"/>
    <mergeCell ref="AF43:AH43"/>
    <mergeCell ref="AR34:AS34"/>
    <mergeCell ref="AR35:AS35"/>
    <mergeCell ref="AR36:AS36"/>
    <mergeCell ref="AU34:AV34"/>
    <mergeCell ref="AU35:AV35"/>
    <mergeCell ref="AU36:AV36"/>
    <mergeCell ref="AA38:AQ38"/>
    <mergeCell ref="AA39:AQ39"/>
    <mergeCell ref="AU38:AV38"/>
    <mergeCell ref="B44:C44"/>
    <mergeCell ref="D44:T44"/>
    <mergeCell ref="U44:W44"/>
    <mergeCell ref="X44:Z44"/>
    <mergeCell ref="AF44:AH44"/>
    <mergeCell ref="AA44:AB44"/>
    <mergeCell ref="AF46:AH46"/>
    <mergeCell ref="AF47:AH47"/>
    <mergeCell ref="B41:T41"/>
    <mergeCell ref="AA43:AB43"/>
    <mergeCell ref="AA46:AB46"/>
    <mergeCell ref="AA47:AB47"/>
    <mergeCell ref="AD43:AE43"/>
    <mergeCell ref="AD46:AE46"/>
    <mergeCell ref="AD47:AE47"/>
    <mergeCell ref="B43:C43"/>
    <mergeCell ref="B46:C46"/>
    <mergeCell ref="B47:C47"/>
    <mergeCell ref="X43:Z43"/>
    <mergeCell ref="X46:Z46"/>
    <mergeCell ref="X47:Z47"/>
    <mergeCell ref="D46:T46"/>
    <mergeCell ref="D47:T47"/>
    <mergeCell ref="B45:C45"/>
    <mergeCell ref="D45:T45"/>
    <mergeCell ref="U45:W45"/>
    <mergeCell ref="B42:C42"/>
    <mergeCell ref="U41:W41"/>
    <mergeCell ref="AA42:AB42"/>
    <mergeCell ref="AD42:AE42"/>
    <mergeCell ref="AF42:AH42"/>
    <mergeCell ref="U42:W42"/>
    <mergeCell ref="X42:Z42"/>
    <mergeCell ref="D31:H31"/>
    <mergeCell ref="D32:H32"/>
    <mergeCell ref="B33:C33"/>
    <mergeCell ref="X45:Z45"/>
    <mergeCell ref="AF45:AH45"/>
    <mergeCell ref="AA45:AB45"/>
    <mergeCell ref="AD45:AE45"/>
    <mergeCell ref="X41:Z41"/>
    <mergeCell ref="AA41:AE41"/>
    <mergeCell ref="AF41:AH41"/>
    <mergeCell ref="D28:H28"/>
    <mergeCell ref="D29:H29"/>
    <mergeCell ref="D30:H30"/>
    <mergeCell ref="AD44:AE44"/>
    <mergeCell ref="B38:C38"/>
    <mergeCell ref="B39:C39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D33:H33"/>
    <mergeCell ref="D37:H37"/>
    <mergeCell ref="D25:H25"/>
    <mergeCell ref="D26:H26"/>
    <mergeCell ref="D27:H27"/>
    <mergeCell ref="I38:Y38"/>
    <mergeCell ref="I39:Y39"/>
    <mergeCell ref="D38:H38"/>
    <mergeCell ref="D39:H39"/>
    <mergeCell ref="AA25:AQ25"/>
    <mergeCell ref="AA26:AQ26"/>
    <mergeCell ref="AA27:AQ27"/>
    <mergeCell ref="AA28:AQ28"/>
    <mergeCell ref="AA29:AQ29"/>
    <mergeCell ref="AA30:AQ30"/>
    <mergeCell ref="I31:Y31"/>
    <mergeCell ref="I32:Y32"/>
    <mergeCell ref="I33:Y33"/>
    <mergeCell ref="I37:Y37"/>
    <mergeCell ref="AA33:AQ33"/>
    <mergeCell ref="AA37:AQ37"/>
    <mergeCell ref="I34:Y34"/>
    <mergeCell ref="I35:Y35"/>
    <mergeCell ref="I36:Y36"/>
    <mergeCell ref="AA34:AQ34"/>
    <mergeCell ref="AU25:AV25"/>
    <mergeCell ref="AU26:AV26"/>
    <mergeCell ref="AU27:AV27"/>
    <mergeCell ref="AU28:AV28"/>
    <mergeCell ref="AU33:AV33"/>
    <mergeCell ref="AU37:AV37"/>
    <mergeCell ref="AU31:AV31"/>
    <mergeCell ref="AU32:AV32"/>
    <mergeCell ref="AU39:AV39"/>
    <mergeCell ref="AR38:AS38"/>
    <mergeCell ref="AR39:AS39"/>
    <mergeCell ref="AU29:AV29"/>
    <mergeCell ref="AU30:AV30"/>
    <mergeCell ref="AR31:AS31"/>
    <mergeCell ref="AR32:AS32"/>
    <mergeCell ref="AR33:AS33"/>
    <mergeCell ref="AR37:AS37"/>
    <mergeCell ref="AR24:AV24"/>
    <mergeCell ref="I24:AQ24"/>
    <mergeCell ref="I29:Y29"/>
    <mergeCell ref="I30:Y30"/>
    <mergeCell ref="AR25:AS25"/>
    <mergeCell ref="AR26:AS26"/>
    <mergeCell ref="AR27:AS27"/>
    <mergeCell ref="AR28:AS28"/>
    <mergeCell ref="AR29:AS29"/>
    <mergeCell ref="AR30:AS30"/>
    <mergeCell ref="U43:W43"/>
    <mergeCell ref="U46:W46"/>
    <mergeCell ref="B21:C21"/>
    <mergeCell ref="B22:C22"/>
    <mergeCell ref="D21:AA21"/>
    <mergeCell ref="D22:AA22"/>
    <mergeCell ref="B24:C24"/>
    <mergeCell ref="D24:H24"/>
    <mergeCell ref="AA31:AQ31"/>
    <mergeCell ref="AA32:AQ32"/>
    <mergeCell ref="B18:C18"/>
    <mergeCell ref="D17:AA17"/>
    <mergeCell ref="D18:AA18"/>
    <mergeCell ref="I27:Y27"/>
    <mergeCell ref="I28:Y28"/>
    <mergeCell ref="U47:W47"/>
    <mergeCell ref="I25:Y25"/>
    <mergeCell ref="I26:Y26"/>
    <mergeCell ref="D42:T42"/>
    <mergeCell ref="D43:T43"/>
    <mergeCell ref="E2:AZ2"/>
    <mergeCell ref="E4:AZ4"/>
    <mergeCell ref="E6:AZ6"/>
    <mergeCell ref="B16:AA16"/>
    <mergeCell ref="AD12:AI12"/>
    <mergeCell ref="AD14:AI14"/>
    <mergeCell ref="AJ14:AM14"/>
    <mergeCell ref="E14:K14"/>
    <mergeCell ref="P14:S14"/>
    <mergeCell ref="Q8:AZ8"/>
    <mergeCell ref="AW28:BA28"/>
    <mergeCell ref="AW29:BA29"/>
    <mergeCell ref="AW24:BA24"/>
    <mergeCell ref="AW25:BA25"/>
    <mergeCell ref="AW26:BA26"/>
    <mergeCell ref="AW27:BA27"/>
    <mergeCell ref="AW38:BA38"/>
    <mergeCell ref="AW39:BA39"/>
    <mergeCell ref="AW30:BA30"/>
    <mergeCell ref="AW31:BA31"/>
    <mergeCell ref="AW32:BA32"/>
    <mergeCell ref="AW33:BA33"/>
    <mergeCell ref="AW37:BA37"/>
    <mergeCell ref="AW34:BA34"/>
    <mergeCell ref="AW35:BA35"/>
    <mergeCell ref="AW36:BA36"/>
  </mergeCells>
  <dataValidations count="1">
    <dataValidation type="list" showInputMessage="1" showErrorMessage="1" sqref="BD56:BL56 BD68:BL68 BD64:BL64 BD60:BL60">
      <formula1>$BS$58:$BS$60</formula1>
    </dataValidation>
  </dataValidations>
  <printOptions/>
  <pageMargins left="0.46" right="0.43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Georg</cp:lastModifiedBy>
  <cp:lastPrinted>2016-04-13T10:37:48Z</cp:lastPrinted>
  <dcterms:created xsi:type="dcterms:W3CDTF">1996-10-17T05:27:31Z</dcterms:created>
  <dcterms:modified xsi:type="dcterms:W3CDTF">2016-04-14T08:36:37Z</dcterms:modified>
  <cp:category/>
  <cp:version/>
  <cp:contentType/>
  <cp:contentStatus/>
</cp:coreProperties>
</file>